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ELA\Downloads\"/>
    </mc:Choice>
  </mc:AlternateContent>
  <xr:revisionPtr revIDLastSave="0" documentId="8_{BCBB582B-D702-4754-8A8C-11FFCED61B8F}" xr6:coauthVersionLast="47" xr6:coauthVersionMax="47" xr10:uidLastSave="{00000000-0000-0000-0000-000000000000}"/>
  <bookViews>
    <workbookView xWindow="-108" yWindow="-108" windowWidth="23256" windowHeight="13896" xr2:uid="{8BD751EA-79D9-4820-B920-2476DFDB985D}"/>
  </bookViews>
  <sheets>
    <sheet name="ESTADO SITUACION FINANCIERA" sheetId="1" r:id="rId1"/>
    <sheet name="ESTADO DE RESULTADOS" sheetId="2" r:id="rId2"/>
  </sheets>
  <externalReferences>
    <externalReference r:id="rId3"/>
  </externalReferences>
  <definedNames>
    <definedName name="_xlnm.Print_Titles" localSheetId="0">'ESTADO SITUACION FINANCIERA'!$1:$4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D55" i="1"/>
  <c r="E55" i="1" s="1"/>
  <c r="C54" i="1"/>
  <c r="C58" i="1" s="1"/>
  <c r="B21" i="1"/>
  <c r="C15" i="1"/>
  <c r="C12" i="1"/>
  <c r="B15" i="1"/>
  <c r="B12" i="1"/>
  <c r="C10" i="1"/>
  <c r="B10" i="1"/>
  <c r="C32" i="2"/>
  <c r="B32" i="2"/>
  <c r="E11" i="2"/>
  <c r="C11" i="2"/>
  <c r="B11" i="2"/>
  <c r="D10" i="2"/>
  <c r="D11" i="2" s="1"/>
  <c r="D24" i="2"/>
  <c r="D25" i="2"/>
  <c r="D26" i="2"/>
  <c r="D27" i="2"/>
  <c r="D29" i="2"/>
  <c r="C65" i="1"/>
  <c r="B65" i="1"/>
  <c r="C21" i="1"/>
  <c r="C19" i="1" s="1"/>
  <c r="D27" i="1"/>
  <c r="E27" i="1" s="1"/>
  <c r="D28" i="1"/>
  <c r="E28" i="1" s="1"/>
  <c r="D29" i="1"/>
  <c r="E29" i="1" s="1"/>
  <c r="D13" i="2"/>
  <c r="E13" i="2" s="1"/>
  <c r="D14" i="2"/>
  <c r="D15" i="2"/>
  <c r="D16" i="2"/>
  <c r="D17" i="2"/>
  <c r="D18" i="2"/>
  <c r="D19" i="2"/>
  <c r="D20" i="2"/>
  <c r="D21" i="2"/>
  <c r="D22" i="2"/>
  <c r="D23" i="2"/>
  <c r="D6" i="2"/>
  <c r="E6" i="2" s="1"/>
  <c r="D5" i="2"/>
  <c r="E5" i="2" s="1"/>
  <c r="C8" i="2"/>
  <c r="B8" i="2"/>
  <c r="D63" i="1"/>
  <c r="E63" i="1" s="1"/>
  <c r="C36" i="2" l="1"/>
  <c r="B36" i="2"/>
  <c r="E14" i="2"/>
  <c r="E15" i="2"/>
  <c r="E16" i="2"/>
  <c r="E18" i="2"/>
  <c r="E20" i="2"/>
  <c r="E21" i="2"/>
  <c r="E22" i="2"/>
  <c r="E23" i="2"/>
  <c r="E24" i="2"/>
  <c r="E26" i="2"/>
  <c r="E27" i="2"/>
  <c r="E29" i="2"/>
  <c r="E25" i="2"/>
  <c r="C67" i="1"/>
  <c r="C9" i="1"/>
  <c r="C7" i="1" s="1"/>
  <c r="C31" i="1" s="1"/>
  <c r="D32" i="2"/>
  <c r="E32" i="2" s="1"/>
  <c r="D8" i="2"/>
  <c r="E8" i="2" s="1"/>
  <c r="D62" i="1"/>
  <c r="E62" i="1" s="1"/>
  <c r="B56" i="1"/>
  <c r="D56" i="1" s="1"/>
  <c r="D26" i="1"/>
  <c r="E26" i="1" s="1"/>
  <c r="D25" i="1"/>
  <c r="E25" i="1" s="1"/>
  <c r="D24" i="1"/>
  <c r="E24" i="1" s="1"/>
  <c r="D23" i="1"/>
  <c r="E23" i="1" s="1"/>
  <c r="D22" i="1"/>
  <c r="E22" i="1" s="1"/>
  <c r="D16" i="1"/>
  <c r="E16" i="1" s="1"/>
  <c r="D14" i="1"/>
  <c r="E14" i="1" s="1"/>
  <c r="D13" i="1"/>
  <c r="E13" i="1" s="1"/>
  <c r="D10" i="1"/>
  <c r="E10" i="1" s="1"/>
  <c r="C68" i="1" l="1"/>
  <c r="D36" i="2"/>
  <c r="E36" i="2" s="1"/>
  <c r="D65" i="1"/>
  <c r="E65" i="1" s="1"/>
  <c r="B54" i="1"/>
  <c r="B58" i="1" s="1"/>
  <c r="D58" i="1" s="1"/>
  <c r="E58" i="1" s="1"/>
  <c r="D11" i="1"/>
  <c r="E11" i="1" s="1"/>
  <c r="D15" i="1"/>
  <c r="E15" i="1" s="1"/>
  <c r="D61" i="1"/>
  <c r="D12" i="1"/>
  <c r="E12" i="1" s="1"/>
  <c r="B67" i="1" l="1"/>
  <c r="D54" i="1"/>
  <c r="B9" i="1"/>
  <c r="B19" i="1"/>
  <c r="D21" i="1"/>
  <c r="E21" i="1" s="1"/>
  <c r="D67" i="1" l="1"/>
  <c r="E67" i="1" s="1"/>
  <c r="D19" i="1"/>
  <c r="E19" i="1" s="1"/>
  <c r="B7" i="1"/>
  <c r="D9" i="1"/>
  <c r="E9" i="1" s="1"/>
  <c r="B31" i="1" l="1"/>
  <c r="B68" i="1" s="1"/>
  <c r="D7" i="1"/>
  <c r="E7" i="1" s="1"/>
  <c r="D31" i="1" l="1"/>
  <c r="E31" i="1" s="1"/>
</calcChain>
</file>

<file path=xl/sharedStrings.xml><?xml version="1.0" encoding="utf-8"?>
<sst xmlns="http://schemas.openxmlformats.org/spreadsheetml/2006/main" count="82" uniqueCount="71">
  <si>
    <t>ASOCIACION DE USUARIOS DEL ACUEDUCTO DEL CHAGUALO</t>
  </si>
  <si>
    <t>ESTADO DE LA SITUACION FINANCIERA</t>
  </si>
  <si>
    <t>ACTIVOS</t>
  </si>
  <si>
    <t>ACTIVO CORRIENTE</t>
  </si>
  <si>
    <t>EFECTIVO Y EQUIVALENTE</t>
  </si>
  <si>
    <t>CAJA</t>
  </si>
  <si>
    <t>Caja Menor</t>
  </si>
  <si>
    <t>BANCOS</t>
  </si>
  <si>
    <t>Banco de Bogotá</t>
  </si>
  <si>
    <t>Cooperativa COOABEJORRAL</t>
  </si>
  <si>
    <t>INVERSIONES</t>
  </si>
  <si>
    <t>Aportes Sociales COOABEJORRAL</t>
  </si>
  <si>
    <t>ACTIVO NO CORRIENTE</t>
  </si>
  <si>
    <t>PROPIEDAD PLANTA Y EQUIPO</t>
  </si>
  <si>
    <t>REPRESA</t>
  </si>
  <si>
    <t>TANQUE DESARENADOR Y ABASTECIMIENTO</t>
  </si>
  <si>
    <t>REDES Y VALVULAS</t>
  </si>
  <si>
    <t>TANQUE DE QUIEBRE</t>
  </si>
  <si>
    <t>DEPRECIACION ACUMULADA</t>
  </si>
  <si>
    <t>TOTAL ACTIVOS</t>
  </si>
  <si>
    <t>PASIVOS</t>
  </si>
  <si>
    <t>PROVEEDORES</t>
  </si>
  <si>
    <t>TOTAL PASIVOS</t>
  </si>
  <si>
    <t>PATRIMONIO</t>
  </si>
  <si>
    <t>APORTES SOCIALES</t>
  </si>
  <si>
    <t>RESULTADO DEL EJERCICIO</t>
  </si>
  <si>
    <t>TOTAL PATRIMONIO</t>
  </si>
  <si>
    <t>TOTAL PASIVO + PATRIMONIO</t>
  </si>
  <si>
    <t>VARIACION</t>
  </si>
  <si>
    <t>%</t>
  </si>
  <si>
    <t>ESTADO DE RESULTADOS INTEGRAL</t>
  </si>
  <si>
    <t>INGRESOS OPERACIONALES</t>
  </si>
  <si>
    <t>INGRESOS FINANCIEROS</t>
  </si>
  <si>
    <t>TOTAL INGRESOS</t>
  </si>
  <si>
    <t>TOTAL GASTOS</t>
  </si>
  <si>
    <t>RESULTADOS DEL EJERCICIO</t>
  </si>
  <si>
    <t>ASOCIACION DE USUARIOS ACUEDUCTO EL CHAGUALO</t>
  </si>
  <si>
    <t>RESULTADO DE EJERCICIOS ANTERIORES</t>
  </si>
  <si>
    <t>GLADYS PATRICIA ALVAREZ GOMEZ</t>
  </si>
  <si>
    <t>Representante Legal</t>
  </si>
  <si>
    <t>C.C. 1.022.032.273 de Abejorral</t>
  </si>
  <si>
    <t>JUAN PABLO OCAMPO OSORIO</t>
  </si>
  <si>
    <t>Contador Público</t>
  </si>
  <si>
    <t>T.P. 298.769 - T</t>
  </si>
  <si>
    <t>C.C. 1.022.035.906 de Abejorral</t>
  </si>
  <si>
    <t>C.C 1.022.032.273</t>
  </si>
  <si>
    <t xml:space="preserve"> EQUIPOS DE OFICINA</t>
  </si>
  <si>
    <t xml:space="preserve"> MACRO MEDIDOR</t>
  </si>
  <si>
    <t xml:space="preserve"> CONTADORES</t>
  </si>
  <si>
    <t xml:space="preserve">OBLIGACIONES </t>
  </si>
  <si>
    <t xml:space="preserve"> MANTENIMIENTO</t>
  </si>
  <si>
    <t xml:space="preserve"> MATERIALES</t>
  </si>
  <si>
    <t xml:space="preserve"> CAMARA Y COMERCIO</t>
  </si>
  <si>
    <t xml:space="preserve"> ASAMBLEA</t>
  </si>
  <si>
    <t xml:space="preserve"> VIATICOS</t>
  </si>
  <si>
    <t xml:space="preserve"> REPRESENTACION</t>
  </si>
  <si>
    <t xml:space="preserve"> TRANSPORTE</t>
  </si>
  <si>
    <t xml:space="preserve"> PAPELERIA</t>
  </si>
  <si>
    <t xml:space="preserve"> GMF</t>
  </si>
  <si>
    <t xml:space="preserve"> GASTOS BANCARIOS (COMISIONES)</t>
  </si>
  <si>
    <t xml:space="preserve"> IVA</t>
  </si>
  <si>
    <t xml:space="preserve"> ASESORIAS</t>
  </si>
  <si>
    <t xml:space="preserve"> DECLARACION RENTA</t>
  </si>
  <si>
    <t xml:space="preserve"> CAFETERIA</t>
  </si>
  <si>
    <t xml:space="preserve"> INSTALACION CONTADORES</t>
  </si>
  <si>
    <t xml:space="preserve"> DEPRECIACION</t>
  </si>
  <si>
    <t>CMV CONTADORES</t>
  </si>
  <si>
    <t>TOTAL CMV</t>
  </si>
  <si>
    <t>A 31 DE DICIEMBRE DE 2025</t>
  </si>
  <si>
    <t>DEL 01 DE ENERO AL 31 DE DICIEMBRE DE 2025</t>
  </si>
  <si>
    <t>LECTURA CONTADORES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</si>
</sst>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_-* #,##0_-;\-* #,##0_-;_-* &quot;-&quot;_-;_-@"/>
    <numFmt numFmtId="165" formatCode="_-&quot;$&quot;* #,##0_-;\-&quot;$&quot;* #,##0_-;_-&quot;$&quot;* &quot;-&quot;_-;_-@"/>
    <numFmt numFmtId="166" formatCode="_-&quot;$&quot;* #,##0.00_-;\-&quot;$&quot;* #,##0.00_-;_-&quot;$&quot;* &quot;-&quot;??_-;_-@"/>
    <numFmt numFmtId="167" formatCode="_-* #,##0_-;\-* #,##0_-;_-* \-_-;_-@"/>
    <numFmt numFmtId="168" formatCode="_-&quot;$ &quot;* #,##0.00_-;&quot;-$ &quot;* #,##0.00_-;_-&quot;$ &quot;* \-??_-;_-@_-"/>
    <numFmt numFmtId="169" formatCode="_-\$* #,##0.00_-;&quot;-$&quot;* #,##0.00_-;_-\$* \-??_-;_-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BFBFBF"/>
        <bgColor rgb="FFBFBFBF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595959"/>
        <bgColor rgb="FF59595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595959"/>
      </patternFill>
    </fill>
    <fill>
      <patternFill patternType="solid">
        <fgColor rgb="FF595959"/>
        <bgColor rgb="FF3F3F3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168" fontId="7" fillId="0" borderId="0" applyBorder="0" applyProtection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166" fontId="4" fillId="3" borderId="2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5" fillId="4" borderId="2" xfId="0" applyNumberFormat="1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center"/>
    </xf>
    <xf numFmtId="164" fontId="2" fillId="5" borderId="3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0" fontId="3" fillId="0" borderId="0" xfId="0" applyFont="1"/>
    <xf numFmtId="164" fontId="5" fillId="6" borderId="2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0" fontId="4" fillId="3" borderId="2" xfId="1" applyNumberFormat="1" applyFont="1" applyFill="1" applyBorder="1" applyAlignment="1">
      <alignment horizontal="center" vertical="center" wrapText="1"/>
    </xf>
    <xf numFmtId="10" fontId="2" fillId="5" borderId="4" xfId="1" applyNumberFormat="1" applyFont="1" applyFill="1" applyBorder="1" applyAlignment="1">
      <alignment vertical="center"/>
    </xf>
    <xf numFmtId="10" fontId="0" fillId="0" borderId="0" xfId="1" applyNumberFormat="1" applyFont="1"/>
    <xf numFmtId="10" fontId="2" fillId="2" borderId="0" xfId="1" applyNumberFormat="1" applyFont="1" applyFill="1" applyAlignment="1">
      <alignment horizontal="center" vertical="center"/>
    </xf>
    <xf numFmtId="10" fontId="3" fillId="0" borderId="0" xfId="1" applyNumberFormat="1" applyFont="1" applyAlignment="1">
      <alignment horizontal="left" vertical="center"/>
    </xf>
    <xf numFmtId="10" fontId="3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vertical="center"/>
    </xf>
    <xf numFmtId="10" fontId="3" fillId="0" borderId="0" xfId="1" applyNumberFormat="1" applyFont="1"/>
    <xf numFmtId="10" fontId="2" fillId="2" borderId="0" xfId="1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2" fillId="5" borderId="5" xfId="0" applyNumberFormat="1" applyFont="1" applyFill="1" applyBorder="1" applyAlignment="1">
      <alignment vertical="center"/>
    </xf>
    <xf numFmtId="166" fontId="2" fillId="5" borderId="5" xfId="0" applyNumberFormat="1" applyFont="1" applyFill="1" applyBorder="1" applyAlignment="1">
      <alignment vertical="center"/>
    </xf>
    <xf numFmtId="0" fontId="0" fillId="0" borderId="6" xfId="0" applyBorder="1"/>
    <xf numFmtId="44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/>
    </xf>
    <xf numFmtId="10" fontId="0" fillId="0" borderId="6" xfId="1" applyNumberFormat="1" applyFont="1" applyBorder="1"/>
    <xf numFmtId="164" fontId="5" fillId="7" borderId="8" xfId="0" applyNumberFormat="1" applyFont="1" applyFill="1" applyBorder="1" applyAlignment="1">
      <alignment vertical="center"/>
    </xf>
    <xf numFmtId="165" fontId="0" fillId="0" borderId="0" xfId="0" applyNumberFormat="1"/>
    <xf numFmtId="10" fontId="2" fillId="5" borderId="5" xfId="1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vertical="center"/>
    </xf>
    <xf numFmtId="165" fontId="6" fillId="4" borderId="0" xfId="0" applyNumberFormat="1" applyFont="1" applyFill="1" applyAlignment="1">
      <alignment horizontal="left" vertical="center"/>
    </xf>
    <xf numFmtId="10" fontId="6" fillId="4" borderId="0" xfId="1" applyNumberFormat="1" applyFont="1" applyFill="1" applyAlignment="1">
      <alignment horizontal="center" vertical="center"/>
    </xf>
    <xf numFmtId="164" fontId="3" fillId="6" borderId="2" xfId="0" applyNumberFormat="1" applyFont="1" applyFill="1" applyBorder="1" applyAlignment="1">
      <alignment vertical="center"/>
    </xf>
    <xf numFmtId="164" fontId="5" fillId="7" borderId="0" xfId="0" applyNumberFormat="1" applyFont="1" applyFill="1" applyAlignment="1">
      <alignment vertical="center"/>
    </xf>
    <xf numFmtId="164" fontId="2" fillId="5" borderId="0" xfId="0" applyNumberFormat="1" applyFont="1" applyFill="1" applyAlignment="1">
      <alignment vertical="center"/>
    </xf>
    <xf numFmtId="164" fontId="2" fillId="8" borderId="0" xfId="0" applyNumberFormat="1" applyFont="1" applyFill="1" applyAlignment="1">
      <alignment vertical="center"/>
    </xf>
    <xf numFmtId="166" fontId="2" fillId="8" borderId="0" xfId="0" applyNumberFormat="1" applyFont="1" applyFill="1" applyAlignment="1">
      <alignment vertical="center"/>
    </xf>
    <xf numFmtId="10" fontId="2" fillId="8" borderId="0" xfId="1" applyNumberFormat="1" applyFont="1" applyFill="1" applyBorder="1" applyAlignment="1">
      <alignment vertical="center"/>
    </xf>
    <xf numFmtId="167" fontId="2" fillId="9" borderId="9" xfId="2" applyNumberFormat="1" applyFont="1" applyFill="1" applyBorder="1" applyAlignment="1">
      <alignment vertical="center"/>
    </xf>
    <xf numFmtId="169" fontId="2" fillId="9" borderId="9" xfId="2" applyNumberFormat="1" applyFont="1" applyFill="1" applyBorder="1" applyAlignment="1">
      <alignment vertical="center"/>
    </xf>
    <xf numFmtId="167" fontId="8" fillId="0" borderId="0" xfId="2" applyNumberFormat="1" applyFont="1" applyAlignment="1">
      <alignment vertical="center"/>
    </xf>
    <xf numFmtId="169" fontId="8" fillId="0" borderId="0" xfId="2" applyNumberFormat="1" applyFont="1" applyAlignment="1">
      <alignment vertical="center"/>
    </xf>
    <xf numFmtId="10" fontId="2" fillId="9" borderId="9" xfId="1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</cellXfs>
  <cellStyles count="4">
    <cellStyle name="Moneda 2" xfId="3" xr:uid="{687EBF06-8451-4B1E-9B50-97186D3311E9}"/>
    <cellStyle name="Normal" xfId="0" builtinId="0"/>
    <cellStyle name="Normal 2" xfId="2" xr:uid="{3839A7C5-7E4C-467C-9460-0EDE54BE6D0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70</xdr:row>
      <xdr:rowOff>57150</xdr:rowOff>
    </xdr:from>
    <xdr:to>
      <xdr:col>5</xdr:col>
      <xdr:colOff>99597</xdr:colOff>
      <xdr:row>73</xdr:row>
      <xdr:rowOff>125785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5F2CBB-66D0-EBC0-C53E-681869E5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4230350"/>
          <a:ext cx="1804572" cy="640135"/>
        </a:xfrm>
        <a:prstGeom prst="rect">
          <a:avLst/>
        </a:prstGeom>
      </xdr:spPr>
    </xdr:pic>
    <xdr:clientData/>
  </xdr:twoCellAnchor>
  <xdr:twoCellAnchor editAs="oneCell">
    <xdr:from>
      <xdr:col>0</xdr:col>
      <xdr:colOff>441960</xdr:colOff>
      <xdr:row>66</xdr:row>
      <xdr:rowOff>7620</xdr:rowOff>
    </xdr:from>
    <xdr:to>
      <xdr:col>1</xdr:col>
      <xdr:colOff>822960</xdr:colOff>
      <xdr:row>77</xdr:row>
      <xdr:rowOff>12065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F780CD-8DED-47C1-9BB3-271C6E03C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" y="13045440"/>
          <a:ext cx="2240280" cy="20313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36</xdr:row>
      <xdr:rowOff>57150</xdr:rowOff>
    </xdr:from>
    <xdr:to>
      <xdr:col>4</xdr:col>
      <xdr:colOff>156747</xdr:colOff>
      <xdr:row>39</xdr:row>
      <xdr:rowOff>116260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F0B04B-64C2-3390-6F2B-2B4BEF8AF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6981825"/>
          <a:ext cx="1804572" cy="640135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32</xdr:row>
      <xdr:rowOff>22860</xdr:rowOff>
    </xdr:from>
    <xdr:to>
      <xdr:col>0</xdr:col>
      <xdr:colOff>3644265</xdr:colOff>
      <xdr:row>43</xdr:row>
      <xdr:rowOff>42545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267334-9F6C-6B35-76F7-43F51609C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913120"/>
          <a:ext cx="3004185" cy="2054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a3795627f28af76/Documentos/ACUEDUCTO%20EL%20CHAGUALO/ACUEDUCTO%20EL%20CHAGUALO%202023.xlsx" TargetMode="External"/><Relationship Id="rId1" Type="http://schemas.openxmlformats.org/officeDocument/2006/relationships/externalLinkPath" Target="https://d.docs.live.net/5a3795627f28af76/Documentos/ACUEDUCTO%20EL%20CHAGUALO/ACUEDUCTO%20EL%20CHAGUAL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S"/>
      <sheetName val="Cuentas T"/>
      <sheetName val="Balance de Prueba"/>
      <sheetName val="Balance G-Estado Situacion Fina"/>
      <sheetName val="Estado de resultados"/>
    </sheetNames>
    <sheetDataSet>
      <sheetData sheetId="0"/>
      <sheetData sheetId="1"/>
      <sheetData sheetId="2">
        <row r="5">
          <cell r="E5">
            <v>1421233</v>
          </cell>
        </row>
        <row r="15">
          <cell r="E15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C417-82CA-4EB1-B906-D7FAFBEA5D87}">
  <dimension ref="A1:E77"/>
  <sheetViews>
    <sheetView tabSelected="1" topLeftCell="A58" workbookViewId="0">
      <selection activeCell="F73" sqref="F73"/>
    </sheetView>
  </sheetViews>
  <sheetFormatPr baseColWidth="10" defaultRowHeight="14.4" x14ac:dyDescent="0.3"/>
  <cols>
    <col min="1" max="1" width="27.109375" customWidth="1"/>
    <col min="2" max="3" width="16.5546875" bestFit="1" customWidth="1"/>
    <col min="4" max="4" width="18" customWidth="1"/>
    <col min="5" max="5" width="9.109375" style="24" bestFit="1" customWidth="1"/>
  </cols>
  <sheetData>
    <row r="1" spans="1:5" x14ac:dyDescent="0.3">
      <c r="A1" s="63" t="s">
        <v>0</v>
      </c>
      <c r="B1" s="64"/>
      <c r="C1" s="64"/>
      <c r="D1" s="64"/>
      <c r="E1" s="64"/>
    </row>
    <row r="2" spans="1:5" x14ac:dyDescent="0.3">
      <c r="A2" s="63" t="s">
        <v>1</v>
      </c>
      <c r="B2" s="64"/>
      <c r="C2" s="64"/>
      <c r="D2" s="64"/>
      <c r="E2" s="64"/>
    </row>
    <row r="3" spans="1:5" x14ac:dyDescent="0.3">
      <c r="A3" s="63" t="s">
        <v>68</v>
      </c>
      <c r="B3" s="64"/>
      <c r="C3" s="64"/>
      <c r="D3" s="64"/>
      <c r="E3" s="64"/>
    </row>
    <row r="4" spans="1:5" x14ac:dyDescent="0.3">
      <c r="A4" s="1"/>
      <c r="B4" s="2"/>
      <c r="C4" s="1"/>
      <c r="D4" s="2"/>
    </row>
    <row r="5" spans="1:5" x14ac:dyDescent="0.3">
      <c r="A5" s="19" t="s">
        <v>2</v>
      </c>
      <c r="B5" s="19">
        <v>2025</v>
      </c>
      <c r="C5" s="19">
        <v>2024</v>
      </c>
      <c r="D5" s="19" t="s">
        <v>28</v>
      </c>
      <c r="E5" s="25" t="s">
        <v>29</v>
      </c>
    </row>
    <row r="6" spans="1:5" x14ac:dyDescent="0.3">
      <c r="A6" s="1"/>
      <c r="B6" s="2"/>
    </row>
    <row r="7" spans="1:5" x14ac:dyDescent="0.3">
      <c r="A7" s="3" t="s">
        <v>3</v>
      </c>
      <c r="B7" s="4">
        <f>+B9</f>
        <v>43684480</v>
      </c>
      <c r="C7" s="4">
        <f>+C9</f>
        <v>36598477</v>
      </c>
      <c r="D7" s="4">
        <f>+B7-C7</f>
        <v>7086003</v>
      </c>
      <c r="E7" s="22">
        <f>+D7/C7</f>
        <v>0.19361469604322606</v>
      </c>
    </row>
    <row r="8" spans="1:5" x14ac:dyDescent="0.3">
      <c r="A8" s="5"/>
      <c r="B8" s="6"/>
      <c r="C8" s="6"/>
      <c r="D8" s="6"/>
      <c r="E8" s="26"/>
    </row>
    <row r="9" spans="1:5" ht="27.6" x14ac:dyDescent="0.3">
      <c r="A9" s="3" t="s">
        <v>4</v>
      </c>
      <c r="B9" s="4">
        <f>+B10+B12+B15</f>
        <v>43684480</v>
      </c>
      <c r="C9" s="4">
        <f>+C10+C12+C15</f>
        <v>36598477</v>
      </c>
      <c r="D9" s="4">
        <f t="shared" ref="D9:D16" si="0">+B9-C9</f>
        <v>7086003</v>
      </c>
      <c r="E9" s="22">
        <f>+D9/C9</f>
        <v>0.19361469604322606</v>
      </c>
    </row>
    <row r="10" spans="1:5" x14ac:dyDescent="0.3">
      <c r="A10" s="43" t="s">
        <v>5</v>
      </c>
      <c r="B10" s="44">
        <f>+B11</f>
        <v>350118</v>
      </c>
      <c r="C10" s="44">
        <f>+C11</f>
        <v>207651</v>
      </c>
      <c r="D10" s="44">
        <f t="shared" si="0"/>
        <v>142467</v>
      </c>
      <c r="E10" s="45">
        <f>+D10/C10</f>
        <v>0.68608867763699666</v>
      </c>
    </row>
    <row r="11" spans="1:5" x14ac:dyDescent="0.3">
      <c r="A11" s="8" t="s">
        <v>6</v>
      </c>
      <c r="B11" s="6">
        <v>350118</v>
      </c>
      <c r="C11" s="6">
        <v>207651</v>
      </c>
      <c r="D11" s="6">
        <f t="shared" si="0"/>
        <v>142467</v>
      </c>
      <c r="E11" s="27">
        <f>+D11/C11</f>
        <v>0.68608867763699666</v>
      </c>
    </row>
    <row r="12" spans="1:5" x14ac:dyDescent="0.3">
      <c r="A12" s="43" t="s">
        <v>7</v>
      </c>
      <c r="B12" s="44">
        <f>+B13+B14</f>
        <v>42907362</v>
      </c>
      <c r="C12" s="44">
        <f>+C13+C14</f>
        <v>36000826</v>
      </c>
      <c r="D12" s="44">
        <f t="shared" si="0"/>
        <v>6906536</v>
      </c>
      <c r="E12" s="45">
        <f>+D12/C12</f>
        <v>0.19184382047234139</v>
      </c>
    </row>
    <row r="13" spans="1:5" x14ac:dyDescent="0.3">
      <c r="A13" s="9" t="s">
        <v>8</v>
      </c>
      <c r="B13" s="6">
        <v>12821680</v>
      </c>
      <c r="C13" s="6">
        <v>19720885</v>
      </c>
      <c r="D13" s="6">
        <f t="shared" si="0"/>
        <v>-6899205</v>
      </c>
      <c r="E13" s="27">
        <f t="shared" ref="E13:E16" si="1">+D13/C13</f>
        <v>-0.34984256538182745</v>
      </c>
    </row>
    <row r="14" spans="1:5" x14ac:dyDescent="0.3">
      <c r="A14" s="9" t="s">
        <v>9</v>
      </c>
      <c r="B14" s="6">
        <v>30085682</v>
      </c>
      <c r="C14" s="6">
        <v>16279941</v>
      </c>
      <c r="D14" s="6">
        <f t="shared" si="0"/>
        <v>13805741</v>
      </c>
      <c r="E14" s="27">
        <f t="shared" si="1"/>
        <v>0.84802156224030545</v>
      </c>
    </row>
    <row r="15" spans="1:5" x14ac:dyDescent="0.3">
      <c r="A15" s="43" t="s">
        <v>10</v>
      </c>
      <c r="B15" s="44">
        <f>+B16</f>
        <v>427000</v>
      </c>
      <c r="C15" s="44">
        <f>+C16</f>
        <v>390000</v>
      </c>
      <c r="D15" s="44">
        <f t="shared" si="0"/>
        <v>37000</v>
      </c>
      <c r="E15" s="45">
        <f t="shared" si="1"/>
        <v>9.4871794871794868E-2</v>
      </c>
    </row>
    <row r="16" spans="1:5" ht="29.25" customHeight="1" x14ac:dyDescent="0.3">
      <c r="A16" s="59" t="s">
        <v>11</v>
      </c>
      <c r="B16" s="10">
        <v>427000</v>
      </c>
      <c r="C16" s="10">
        <v>390000</v>
      </c>
      <c r="D16" s="10">
        <f t="shared" si="0"/>
        <v>37000</v>
      </c>
      <c r="E16" s="27">
        <f t="shared" si="1"/>
        <v>9.4871794871794868E-2</v>
      </c>
    </row>
    <row r="17" spans="1:5" x14ac:dyDescent="0.3">
      <c r="A17" s="5"/>
      <c r="B17" s="10"/>
      <c r="C17" s="10"/>
      <c r="D17" s="10"/>
      <c r="E17" s="28"/>
    </row>
    <row r="18" spans="1:5" x14ac:dyDescent="0.3">
      <c r="A18" s="11"/>
      <c r="B18" s="10"/>
      <c r="C18" s="10"/>
      <c r="D18" s="10"/>
      <c r="E18" s="28"/>
    </row>
    <row r="19" spans="1:5" x14ac:dyDescent="0.3">
      <c r="A19" s="3" t="s">
        <v>12</v>
      </c>
      <c r="B19" s="4">
        <f>+B21</f>
        <v>41120781.730909094</v>
      </c>
      <c r="C19" s="4">
        <f>+C21</f>
        <v>39246473.00363636</v>
      </c>
      <c r="D19" s="4">
        <f>+B19-C19</f>
        <v>1874308.727272734</v>
      </c>
      <c r="E19" s="22">
        <f>+D19/C19</f>
        <v>4.7757380060599867E-2</v>
      </c>
    </row>
    <row r="20" spans="1:5" x14ac:dyDescent="0.3">
      <c r="A20" s="12"/>
      <c r="B20" s="13"/>
      <c r="C20" s="13"/>
      <c r="D20" s="13"/>
      <c r="E20" s="29"/>
    </row>
    <row r="21" spans="1:5" ht="30.75" customHeight="1" x14ac:dyDescent="0.3">
      <c r="A21" s="3" t="s">
        <v>13</v>
      </c>
      <c r="B21" s="4">
        <f>+B22+B23+B24+B25+B26+B27+B28+B29</f>
        <v>41120781.730909094</v>
      </c>
      <c r="C21" s="4">
        <f>+C22+C23+C24+C25+C26+C27+C28+C29</f>
        <v>39246473.00363636</v>
      </c>
      <c r="D21" s="4">
        <f t="shared" ref="D21:D29" si="2">+B21-C21</f>
        <v>1874308.727272734</v>
      </c>
      <c r="E21" s="22">
        <f>+D21/C21</f>
        <v>4.7757380060599867E-2</v>
      </c>
    </row>
    <row r="22" spans="1:5" x14ac:dyDescent="0.3">
      <c r="A22" s="7" t="s">
        <v>14</v>
      </c>
      <c r="B22" s="10">
        <v>7200000</v>
      </c>
      <c r="C22" s="10">
        <v>6000000</v>
      </c>
      <c r="D22" s="10">
        <f t="shared" si="2"/>
        <v>1200000</v>
      </c>
      <c r="E22" s="27">
        <f t="shared" ref="E22:E29" si="3">+D22/C22</f>
        <v>0.2</v>
      </c>
    </row>
    <row r="23" spans="1:5" ht="28.8" x14ac:dyDescent="0.3">
      <c r="A23" s="58" t="s">
        <v>15</v>
      </c>
      <c r="B23" s="10">
        <v>10750000</v>
      </c>
      <c r="C23" s="10">
        <v>10350000</v>
      </c>
      <c r="D23" s="10">
        <f t="shared" si="2"/>
        <v>400000</v>
      </c>
      <c r="E23" s="27">
        <f t="shared" si="3"/>
        <v>3.864734299516908E-2</v>
      </c>
    </row>
    <row r="24" spans="1:5" x14ac:dyDescent="0.3">
      <c r="A24" s="7" t="s">
        <v>16</v>
      </c>
      <c r="B24" s="10">
        <v>18158607</v>
      </c>
      <c r="C24" s="10">
        <v>17667367</v>
      </c>
      <c r="D24" s="10">
        <f t="shared" si="2"/>
        <v>491240</v>
      </c>
      <c r="E24" s="27">
        <f t="shared" si="3"/>
        <v>2.7804935506235876E-2</v>
      </c>
    </row>
    <row r="25" spans="1:5" x14ac:dyDescent="0.3">
      <c r="A25" s="7" t="s">
        <v>17</v>
      </c>
      <c r="B25" s="10">
        <v>5000000</v>
      </c>
      <c r="C25" s="10">
        <v>5000000</v>
      </c>
      <c r="D25" s="10">
        <f t="shared" si="2"/>
        <v>0</v>
      </c>
      <c r="E25" s="27">
        <f t="shared" si="3"/>
        <v>0</v>
      </c>
    </row>
    <row r="26" spans="1:5" x14ac:dyDescent="0.3">
      <c r="A26" s="7" t="s">
        <v>18</v>
      </c>
      <c r="B26" s="10">
        <v>-10792704</v>
      </c>
      <c r="C26" s="10">
        <v>-9583350</v>
      </c>
      <c r="D26" s="10">
        <f t="shared" si="2"/>
        <v>-1209354</v>
      </c>
      <c r="E26" s="27">
        <f t="shared" si="3"/>
        <v>0.12619324140305843</v>
      </c>
    </row>
    <row r="27" spans="1:5" x14ac:dyDescent="0.3">
      <c r="A27" s="7" t="s">
        <v>46</v>
      </c>
      <c r="B27" s="10">
        <v>2028000</v>
      </c>
      <c r="C27" s="10">
        <v>600000</v>
      </c>
      <c r="D27" s="10">
        <f t="shared" si="2"/>
        <v>1428000</v>
      </c>
      <c r="E27" s="27">
        <f t="shared" si="3"/>
        <v>2.38</v>
      </c>
    </row>
    <row r="28" spans="1:5" x14ac:dyDescent="0.3">
      <c r="A28" s="7" t="s">
        <v>47</v>
      </c>
      <c r="B28" s="10">
        <v>4934000</v>
      </c>
      <c r="C28" s="10">
        <v>4284000</v>
      </c>
      <c r="D28" s="10">
        <f t="shared" si="2"/>
        <v>650000</v>
      </c>
      <c r="E28" s="27">
        <f t="shared" si="3"/>
        <v>0.15172735760971054</v>
      </c>
    </row>
    <row r="29" spans="1:5" x14ac:dyDescent="0.3">
      <c r="A29" s="7" t="s">
        <v>48</v>
      </c>
      <c r="B29" s="10">
        <v>3842878.7309090914</v>
      </c>
      <c r="C29" s="10">
        <v>4928456.0036363639</v>
      </c>
      <c r="D29" s="10">
        <f t="shared" si="2"/>
        <v>-1085577.2727272725</v>
      </c>
      <c r="E29" s="27">
        <f t="shared" si="3"/>
        <v>-0.22026721389544732</v>
      </c>
    </row>
    <row r="30" spans="1:5" x14ac:dyDescent="0.3">
      <c r="A30" s="12"/>
      <c r="B30" s="13"/>
      <c r="C30" s="13"/>
      <c r="D30" s="13"/>
      <c r="E30" s="29"/>
    </row>
    <row r="31" spans="1:5" ht="15" thickBot="1" x14ac:dyDescent="0.35">
      <c r="A31" s="15" t="s">
        <v>19</v>
      </c>
      <c r="B31" s="16">
        <f>+B19+B7</f>
        <v>84805261.730909094</v>
      </c>
      <c r="C31" s="16">
        <f>+C19+C7</f>
        <v>75844950.00363636</v>
      </c>
      <c r="D31" s="16">
        <f>+B31-C31</f>
        <v>8960311.727272734</v>
      </c>
      <c r="E31" s="23">
        <f>+D31/C31</f>
        <v>0.11813985936892482</v>
      </c>
    </row>
    <row r="32" spans="1:5" ht="15" thickTop="1" x14ac:dyDescent="0.3">
      <c r="A32" s="12"/>
      <c r="B32" s="13"/>
      <c r="C32" s="13"/>
      <c r="D32" s="13"/>
      <c r="E32" s="29"/>
    </row>
    <row r="33" spans="1:5" x14ac:dyDescent="0.3">
      <c r="A33" s="12"/>
      <c r="B33" s="13"/>
      <c r="C33" s="13"/>
      <c r="D33" s="13"/>
      <c r="E33" s="29"/>
    </row>
    <row r="34" spans="1:5" x14ac:dyDescent="0.3">
      <c r="A34" s="12"/>
      <c r="B34" s="13"/>
      <c r="C34" s="13"/>
      <c r="D34" s="13"/>
      <c r="E34" s="29"/>
    </row>
    <row r="35" spans="1:5" x14ac:dyDescent="0.3">
      <c r="A35" s="12"/>
      <c r="B35" s="13"/>
      <c r="C35" s="13"/>
      <c r="D35" s="13"/>
      <c r="E35" s="29"/>
    </row>
    <row r="36" spans="1:5" x14ac:dyDescent="0.3">
      <c r="A36" s="12"/>
      <c r="B36" s="13"/>
      <c r="C36" s="13"/>
      <c r="D36" s="13"/>
      <c r="E36" s="29"/>
    </row>
    <row r="37" spans="1:5" x14ac:dyDescent="0.3">
      <c r="A37" s="12"/>
      <c r="B37" s="13"/>
      <c r="C37" s="13"/>
      <c r="D37" s="13"/>
      <c r="E37" s="29"/>
    </row>
    <row r="38" spans="1:5" x14ac:dyDescent="0.3">
      <c r="A38" s="12"/>
      <c r="B38" s="13"/>
      <c r="C38" s="13"/>
      <c r="D38" s="13"/>
      <c r="E38" s="29"/>
    </row>
    <row r="39" spans="1:5" x14ac:dyDescent="0.3">
      <c r="A39" s="12"/>
      <c r="B39" s="13"/>
      <c r="C39" s="13"/>
      <c r="D39" s="13"/>
      <c r="E39" s="29"/>
    </row>
    <row r="40" spans="1:5" x14ac:dyDescent="0.3">
      <c r="A40" s="12"/>
      <c r="B40" s="13"/>
      <c r="C40" s="13"/>
      <c r="D40" s="13"/>
      <c r="E40" s="29"/>
    </row>
    <row r="41" spans="1:5" x14ac:dyDescent="0.3">
      <c r="A41" s="12"/>
      <c r="B41" s="13"/>
      <c r="C41" s="13"/>
      <c r="D41" s="13"/>
      <c r="E41" s="29"/>
    </row>
    <row r="42" spans="1:5" x14ac:dyDescent="0.3">
      <c r="A42" s="12"/>
      <c r="B42" s="13"/>
      <c r="C42" s="13"/>
      <c r="D42" s="13"/>
      <c r="E42" s="29"/>
    </row>
    <row r="43" spans="1:5" x14ac:dyDescent="0.3">
      <c r="A43" s="12"/>
      <c r="B43" s="13"/>
      <c r="C43" s="13"/>
      <c r="D43" s="13"/>
      <c r="E43" s="29"/>
    </row>
    <row r="44" spans="1:5" x14ac:dyDescent="0.3">
      <c r="A44" s="12"/>
      <c r="B44" s="13"/>
      <c r="C44" s="13"/>
      <c r="D44" s="13"/>
      <c r="E44" s="29"/>
    </row>
    <row r="45" spans="1:5" x14ac:dyDescent="0.3">
      <c r="A45" s="12"/>
      <c r="B45" s="13"/>
      <c r="C45" s="13"/>
      <c r="D45" s="13"/>
      <c r="E45" s="29"/>
    </row>
    <row r="46" spans="1:5" x14ac:dyDescent="0.3">
      <c r="A46" s="12"/>
      <c r="B46" s="13"/>
      <c r="C46" s="13"/>
      <c r="D46" s="13"/>
      <c r="E46" s="29"/>
    </row>
    <row r="47" spans="1:5" x14ac:dyDescent="0.3">
      <c r="A47" s="12"/>
      <c r="B47" s="13"/>
      <c r="C47" s="13"/>
      <c r="D47" s="13"/>
      <c r="E47" s="29"/>
    </row>
    <row r="48" spans="1:5" x14ac:dyDescent="0.3">
      <c r="A48" s="12"/>
      <c r="B48" s="13"/>
      <c r="C48" s="13"/>
      <c r="D48" s="13"/>
      <c r="E48" s="29"/>
    </row>
    <row r="49" spans="1:5" x14ac:dyDescent="0.3">
      <c r="A49" s="12"/>
      <c r="B49" s="13"/>
      <c r="C49" s="13"/>
      <c r="D49" s="13"/>
      <c r="E49" s="29"/>
    </row>
    <row r="50" spans="1:5" x14ac:dyDescent="0.3">
      <c r="A50" s="12"/>
      <c r="B50" s="13"/>
      <c r="C50" s="13"/>
      <c r="D50" s="13"/>
      <c r="E50" s="29"/>
    </row>
    <row r="51" spans="1:5" x14ac:dyDescent="0.3">
      <c r="A51" s="12"/>
      <c r="B51" s="13"/>
      <c r="C51" s="13"/>
      <c r="D51" s="13"/>
      <c r="E51" s="29"/>
    </row>
    <row r="52" spans="1:5" x14ac:dyDescent="0.3">
      <c r="A52" s="19" t="s">
        <v>20</v>
      </c>
      <c r="B52" s="19">
        <v>2025</v>
      </c>
      <c r="C52" s="19">
        <v>2024</v>
      </c>
      <c r="D52" s="19" t="s">
        <v>28</v>
      </c>
      <c r="E52" s="25" t="s">
        <v>29</v>
      </c>
    </row>
    <row r="53" spans="1:5" x14ac:dyDescent="0.3">
      <c r="A53" s="1"/>
      <c r="B53" s="2"/>
      <c r="C53" s="2"/>
      <c r="D53" s="2"/>
      <c r="E53" s="27"/>
    </row>
    <row r="54" spans="1:5" x14ac:dyDescent="0.3">
      <c r="A54" s="3" t="s">
        <v>20</v>
      </c>
      <c r="B54" s="4">
        <f>+B55+B56</f>
        <v>0</v>
      </c>
      <c r="C54" s="4">
        <f>+C55+C56</f>
        <v>659464</v>
      </c>
      <c r="D54" s="4">
        <f>+B54-C54</f>
        <v>-659464</v>
      </c>
      <c r="E54" s="22">
        <v>1</v>
      </c>
    </row>
    <row r="55" spans="1:5" x14ac:dyDescent="0.3">
      <c r="A55" s="46" t="s">
        <v>49</v>
      </c>
      <c r="B55" s="10">
        <v>0</v>
      </c>
      <c r="C55" s="10">
        <v>659464</v>
      </c>
      <c r="D55" s="10">
        <f>+B55-C55</f>
        <v>-659464</v>
      </c>
      <c r="E55" s="27">
        <f>+D55/C55</f>
        <v>-1</v>
      </c>
    </row>
    <row r="56" spans="1:5" x14ac:dyDescent="0.3">
      <c r="A56" s="18" t="s">
        <v>21</v>
      </c>
      <c r="B56" s="10">
        <f>+'[1]Balance de Prueba'!E15</f>
        <v>0</v>
      </c>
      <c r="C56" s="6">
        <v>0</v>
      </c>
      <c r="D56" s="10">
        <f>+B56-C56</f>
        <v>0</v>
      </c>
      <c r="E56" s="27">
        <v>0</v>
      </c>
    </row>
    <row r="57" spans="1:5" x14ac:dyDescent="0.3">
      <c r="A57" s="11"/>
      <c r="B57" s="10"/>
      <c r="C57" s="10"/>
      <c r="D57" s="10"/>
      <c r="E57" s="28"/>
    </row>
    <row r="58" spans="1:5" ht="15" thickBot="1" x14ac:dyDescent="0.35">
      <c r="A58" s="15" t="s">
        <v>22</v>
      </c>
      <c r="B58" s="16">
        <f>+B54</f>
        <v>0</v>
      </c>
      <c r="C58" s="16">
        <f>+C54</f>
        <v>659464</v>
      </c>
      <c r="D58" s="16">
        <f>+B58-C58</f>
        <v>-659464</v>
      </c>
      <c r="E58" s="23">
        <f>+D58/C58</f>
        <v>-1</v>
      </c>
    </row>
    <row r="59" spans="1:5" ht="15" thickTop="1" x14ac:dyDescent="0.3">
      <c r="A59" s="14"/>
      <c r="B59" s="10"/>
      <c r="C59" s="10"/>
      <c r="D59" s="10"/>
      <c r="E59" s="28"/>
    </row>
    <row r="60" spans="1:5" x14ac:dyDescent="0.3">
      <c r="A60" s="19" t="s">
        <v>23</v>
      </c>
      <c r="B60" s="20"/>
      <c r="C60" s="20"/>
      <c r="D60" s="20"/>
      <c r="E60" s="30"/>
    </row>
    <row r="61" spans="1:5" x14ac:dyDescent="0.3">
      <c r="A61" s="7" t="s">
        <v>24</v>
      </c>
      <c r="B61" s="13">
        <v>34648750.5</v>
      </c>
      <c r="C61" s="13">
        <v>34648750</v>
      </c>
      <c r="D61" s="13">
        <f>+B61-C61</f>
        <v>0.5</v>
      </c>
      <c r="E61" s="27">
        <v>0</v>
      </c>
    </row>
    <row r="62" spans="1:5" x14ac:dyDescent="0.3">
      <c r="A62" s="7" t="s">
        <v>25</v>
      </c>
      <c r="B62" s="13">
        <v>6619775.7272727275</v>
      </c>
      <c r="C62" s="13">
        <v>4457945.0036363639</v>
      </c>
      <c r="D62" s="13">
        <f>+B62-C62</f>
        <v>2161830.7236363636</v>
      </c>
      <c r="E62" s="27">
        <f t="shared" ref="E62:E63" si="4">+D62/C62</f>
        <v>0.48493885004703952</v>
      </c>
    </row>
    <row r="63" spans="1:5" ht="28.8" x14ac:dyDescent="0.3">
      <c r="A63" s="58" t="s">
        <v>37</v>
      </c>
      <c r="B63" s="13">
        <v>43536735.50363636</v>
      </c>
      <c r="C63" s="13">
        <v>36078791</v>
      </c>
      <c r="D63" s="13">
        <f>+B63-C63</f>
        <v>7457944.5036363602</v>
      </c>
      <c r="E63" s="27">
        <f t="shared" si="4"/>
        <v>0.20671270563463062</v>
      </c>
    </row>
    <row r="64" spans="1:5" x14ac:dyDescent="0.3">
      <c r="A64" s="12"/>
      <c r="B64" s="13"/>
      <c r="C64" s="13"/>
      <c r="D64" s="13"/>
      <c r="E64" s="29"/>
    </row>
    <row r="65" spans="1:5" ht="15" thickBot="1" x14ac:dyDescent="0.35">
      <c r="A65" s="15" t="s">
        <v>26</v>
      </c>
      <c r="B65" s="16">
        <f>+B61+B62+B63</f>
        <v>84805261.730909079</v>
      </c>
      <c r="C65" s="16">
        <f>+C61+C62+C63</f>
        <v>75185486.00363636</v>
      </c>
      <c r="D65" s="16">
        <f>+B65-C65</f>
        <v>9619775.7272727191</v>
      </c>
      <c r="E65" s="23">
        <f>+D65/C65</f>
        <v>0.1279472440572833</v>
      </c>
    </row>
    <row r="66" spans="1:5" ht="15" thickTop="1" x14ac:dyDescent="0.3">
      <c r="A66" s="17"/>
      <c r="B66" s="13"/>
      <c r="C66" s="13"/>
      <c r="D66" s="13"/>
      <c r="E66" s="29"/>
    </row>
    <row r="67" spans="1:5" ht="15" thickBot="1" x14ac:dyDescent="0.35">
      <c r="A67" s="15" t="s">
        <v>27</v>
      </c>
      <c r="B67" s="16">
        <f>+B65+B58</f>
        <v>84805261.730909079</v>
      </c>
      <c r="C67" s="16">
        <f>+C65+C58</f>
        <v>75844950.00363636</v>
      </c>
      <c r="D67" s="16">
        <f>+B67-C67</f>
        <v>8960311.7272727191</v>
      </c>
      <c r="E67" s="23">
        <f>+D67/C67</f>
        <v>0.11813985936892463</v>
      </c>
    </row>
    <row r="68" spans="1:5" ht="15" thickTop="1" x14ac:dyDescent="0.3">
      <c r="B68" s="35">
        <f>+B31-B67</f>
        <v>0</v>
      </c>
      <c r="C68" s="35">
        <f>+C67-C31</f>
        <v>0</v>
      </c>
      <c r="D68" s="35"/>
      <c r="E68" s="36"/>
    </row>
    <row r="73" spans="1:5" x14ac:dyDescent="0.3">
      <c r="A73" s="34"/>
      <c r="B73" s="34"/>
      <c r="D73" s="34"/>
      <c r="E73" s="38"/>
    </row>
    <row r="74" spans="1:5" x14ac:dyDescent="0.3">
      <c r="A74" s="62" t="s">
        <v>38</v>
      </c>
      <c r="B74" s="62"/>
      <c r="D74" s="62" t="s">
        <v>41</v>
      </c>
      <c r="E74" s="62"/>
    </row>
    <row r="75" spans="1:5" x14ac:dyDescent="0.3">
      <c r="A75" s="60" t="s">
        <v>39</v>
      </c>
      <c r="B75" s="60"/>
      <c r="D75" s="60" t="s">
        <v>42</v>
      </c>
      <c r="E75" s="60"/>
    </row>
    <row r="76" spans="1:5" x14ac:dyDescent="0.3">
      <c r="A76" s="60" t="s">
        <v>40</v>
      </c>
      <c r="B76" s="60"/>
      <c r="D76" s="60" t="s">
        <v>43</v>
      </c>
      <c r="E76" s="60"/>
    </row>
    <row r="77" spans="1:5" x14ac:dyDescent="0.3">
      <c r="D77" s="60" t="s">
        <v>44</v>
      </c>
      <c r="E77" s="60"/>
    </row>
  </sheetData>
  <mergeCells count="10">
    <mergeCell ref="A76:B76"/>
    <mergeCell ref="D74:E74"/>
    <mergeCell ref="D75:E75"/>
    <mergeCell ref="D76:E76"/>
    <mergeCell ref="D77:E77"/>
    <mergeCell ref="A1:E1"/>
    <mergeCell ref="A2:E2"/>
    <mergeCell ref="A3:E3"/>
    <mergeCell ref="A74:B74"/>
    <mergeCell ref="A75:B7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E6A5-789C-434C-BD44-0494CAFE33D1}">
  <dimension ref="A1:E43"/>
  <sheetViews>
    <sheetView topLeftCell="A19" workbookViewId="0">
      <selection activeCell="C43" sqref="C43:E43"/>
    </sheetView>
  </sheetViews>
  <sheetFormatPr baseColWidth="10" defaultRowHeight="14.4" x14ac:dyDescent="0.3"/>
  <cols>
    <col min="1" max="1" width="57.44140625" customWidth="1"/>
    <col min="2" max="4" width="15.109375" bestFit="1" customWidth="1"/>
    <col min="5" max="5" width="11.44140625" style="24"/>
  </cols>
  <sheetData>
    <row r="1" spans="1:5" x14ac:dyDescent="0.3">
      <c r="A1" s="63" t="s">
        <v>36</v>
      </c>
      <c r="B1" s="64"/>
      <c r="C1" s="64"/>
      <c r="D1" s="64"/>
      <c r="E1" s="64"/>
    </row>
    <row r="2" spans="1:5" x14ac:dyDescent="0.3">
      <c r="A2" s="63" t="s">
        <v>30</v>
      </c>
      <c r="B2" s="64"/>
      <c r="C2" s="64"/>
      <c r="D2" s="64"/>
      <c r="E2" s="64"/>
    </row>
    <row r="3" spans="1:5" x14ac:dyDescent="0.3">
      <c r="A3" s="63" t="s">
        <v>69</v>
      </c>
      <c r="B3" s="64"/>
      <c r="C3" s="64"/>
      <c r="D3" s="64"/>
      <c r="E3" s="64"/>
    </row>
    <row r="4" spans="1:5" x14ac:dyDescent="0.3">
      <c r="A4" s="21"/>
      <c r="B4" s="21">
        <v>2025</v>
      </c>
      <c r="C4" s="21">
        <v>2024</v>
      </c>
      <c r="D4" s="21" t="s">
        <v>28</v>
      </c>
      <c r="E4" s="42" t="s">
        <v>29</v>
      </c>
    </row>
    <row r="5" spans="1:5" x14ac:dyDescent="0.3">
      <c r="A5" s="31" t="s">
        <v>31</v>
      </c>
      <c r="B5" s="2">
        <v>41015400</v>
      </c>
      <c r="C5" s="2">
        <v>50580000</v>
      </c>
      <c r="D5" s="40">
        <f>+B5-C5</f>
        <v>-9564600</v>
      </c>
      <c r="E5" s="24">
        <f>+D5/C5</f>
        <v>-0.18909845788849347</v>
      </c>
    </row>
    <row r="6" spans="1:5" x14ac:dyDescent="0.3">
      <c r="A6" s="31" t="s">
        <v>32</v>
      </c>
      <c r="B6" s="2">
        <v>316673</v>
      </c>
      <c r="C6" s="2">
        <v>442193</v>
      </c>
      <c r="D6" s="40">
        <f>+B6-C6</f>
        <v>-125520</v>
      </c>
      <c r="E6" s="24">
        <f>+D6/C6</f>
        <v>-0.28385795342757575</v>
      </c>
    </row>
    <row r="7" spans="1:5" x14ac:dyDescent="0.3">
      <c r="A7" s="11"/>
      <c r="B7" s="10"/>
      <c r="C7" s="10"/>
    </row>
    <row r="8" spans="1:5" ht="15" thickBot="1" x14ac:dyDescent="0.35">
      <c r="A8" s="48" t="s">
        <v>33</v>
      </c>
      <c r="B8" s="33">
        <f>+B6+B5</f>
        <v>41332073</v>
      </c>
      <c r="C8" s="33">
        <f>+C6+C5</f>
        <v>51022193</v>
      </c>
      <c r="D8" s="33">
        <f>+B8-C8</f>
        <v>-9690120</v>
      </c>
      <c r="E8" s="41">
        <f>+D8/C8</f>
        <v>-0.18991970807683628</v>
      </c>
    </row>
    <row r="9" spans="1:5" ht="15" thickTop="1" x14ac:dyDescent="0.3">
      <c r="A9" s="49"/>
      <c r="B9" s="50"/>
      <c r="C9" s="50"/>
      <c r="D9" s="50"/>
      <c r="E9" s="51"/>
    </row>
    <row r="10" spans="1:5" x14ac:dyDescent="0.3">
      <c r="A10" s="54" t="s">
        <v>66</v>
      </c>
      <c r="B10" s="55">
        <v>3696342.2727272725</v>
      </c>
      <c r="C10" s="55">
        <v>22178054</v>
      </c>
      <c r="D10" s="55">
        <f>+B10-C10</f>
        <v>-18481711.727272727</v>
      </c>
      <c r="E10" s="24">
        <v>1</v>
      </c>
    </row>
    <row r="11" spans="1:5" ht="15" thickBot="1" x14ac:dyDescent="0.35">
      <c r="A11" s="52" t="s">
        <v>67</v>
      </c>
      <c r="B11" s="53">
        <f>+B10</f>
        <v>3696342.2727272725</v>
      </c>
      <c r="C11" s="53">
        <f t="shared" ref="C11:E11" si="0">+C10</f>
        <v>22178054</v>
      </c>
      <c r="D11" s="53">
        <f t="shared" si="0"/>
        <v>-18481711.727272727</v>
      </c>
      <c r="E11" s="56">
        <f t="shared" si="0"/>
        <v>1</v>
      </c>
    </row>
    <row r="12" spans="1:5" ht="15" thickTop="1" x14ac:dyDescent="0.3">
      <c r="A12" s="49"/>
      <c r="B12" s="50"/>
      <c r="C12" s="50"/>
      <c r="D12" s="50"/>
      <c r="E12" s="51"/>
    </row>
    <row r="13" spans="1:5" x14ac:dyDescent="0.3">
      <c r="A13" s="39" t="s">
        <v>50</v>
      </c>
      <c r="B13" s="10">
        <v>13382608</v>
      </c>
      <c r="C13" s="10">
        <v>3790000</v>
      </c>
      <c r="D13" s="40">
        <f t="shared" ref="D13:D32" si="1">+B13-C13</f>
        <v>9592608</v>
      </c>
      <c r="E13" s="24">
        <f t="shared" ref="E13:E32" si="2">+D13/C13</f>
        <v>2.5310311345646439</v>
      </c>
    </row>
    <row r="14" spans="1:5" x14ac:dyDescent="0.3">
      <c r="A14" s="39" t="s">
        <v>51</v>
      </c>
      <c r="B14" s="10">
        <v>968000</v>
      </c>
      <c r="C14" s="10">
        <v>6228632</v>
      </c>
      <c r="D14" s="40">
        <f t="shared" si="1"/>
        <v>-5260632</v>
      </c>
      <c r="E14" s="24">
        <f t="shared" si="2"/>
        <v>-0.84458866730286841</v>
      </c>
    </row>
    <row r="15" spans="1:5" x14ac:dyDescent="0.3">
      <c r="A15" s="39" t="s">
        <v>52</v>
      </c>
      <c r="B15" s="10">
        <v>1016200</v>
      </c>
      <c r="C15" s="10">
        <v>313800</v>
      </c>
      <c r="D15" s="40">
        <f t="shared" si="1"/>
        <v>702400</v>
      </c>
      <c r="E15" s="24">
        <f t="shared" si="2"/>
        <v>2.238368387507967</v>
      </c>
    </row>
    <row r="16" spans="1:5" x14ac:dyDescent="0.3">
      <c r="A16" s="39" t="s">
        <v>53</v>
      </c>
      <c r="B16" s="10">
        <v>341000</v>
      </c>
      <c r="C16" s="10">
        <v>755850</v>
      </c>
      <c r="D16" s="40">
        <f t="shared" si="1"/>
        <v>-414850</v>
      </c>
      <c r="E16" s="24">
        <f t="shared" si="2"/>
        <v>-0.54885228550638354</v>
      </c>
    </row>
    <row r="17" spans="1:5" x14ac:dyDescent="0.3">
      <c r="A17" s="39" t="s">
        <v>54</v>
      </c>
      <c r="B17" s="10">
        <v>565700</v>
      </c>
      <c r="C17" s="10">
        <v>0</v>
      </c>
      <c r="D17" s="40">
        <f t="shared" si="1"/>
        <v>565700</v>
      </c>
      <c r="E17" s="24">
        <v>1</v>
      </c>
    </row>
    <row r="18" spans="1:5" x14ac:dyDescent="0.3">
      <c r="A18" s="39" t="s">
        <v>55</v>
      </c>
      <c r="B18" s="10">
        <v>2770600</v>
      </c>
      <c r="C18" s="10">
        <v>200000</v>
      </c>
      <c r="D18" s="40">
        <f t="shared" si="1"/>
        <v>2570600</v>
      </c>
      <c r="E18" s="24">
        <f t="shared" si="2"/>
        <v>12.853</v>
      </c>
    </row>
    <row r="19" spans="1:5" x14ac:dyDescent="0.3">
      <c r="A19" s="39" t="s">
        <v>56</v>
      </c>
      <c r="B19" s="10">
        <v>50000</v>
      </c>
      <c r="C19" s="10">
        <v>0</v>
      </c>
      <c r="D19" s="40">
        <f t="shared" si="1"/>
        <v>50000</v>
      </c>
      <c r="E19" s="24">
        <v>1</v>
      </c>
    </row>
    <row r="20" spans="1:5" x14ac:dyDescent="0.3">
      <c r="A20" s="39" t="s">
        <v>57</v>
      </c>
      <c r="B20" s="10">
        <v>154000</v>
      </c>
      <c r="C20" s="10">
        <v>96300</v>
      </c>
      <c r="D20" s="40">
        <f t="shared" si="1"/>
        <v>57700</v>
      </c>
      <c r="E20" s="24">
        <f t="shared" si="2"/>
        <v>0.59916926272066462</v>
      </c>
    </row>
    <row r="21" spans="1:5" x14ac:dyDescent="0.3">
      <c r="A21" s="39" t="s">
        <v>58</v>
      </c>
      <c r="B21" s="10">
        <v>55704</v>
      </c>
      <c r="C21" s="10">
        <v>136520</v>
      </c>
      <c r="D21" s="40">
        <f t="shared" si="1"/>
        <v>-80816</v>
      </c>
      <c r="E21" s="24">
        <f t="shared" si="2"/>
        <v>-0.59197187225314973</v>
      </c>
    </row>
    <row r="22" spans="1:5" x14ac:dyDescent="0.3">
      <c r="A22" s="39" t="s">
        <v>59</v>
      </c>
      <c r="B22" s="10">
        <v>200236</v>
      </c>
      <c r="C22" s="10">
        <v>67540</v>
      </c>
      <c r="D22" s="40">
        <f t="shared" si="1"/>
        <v>132696</v>
      </c>
      <c r="E22" s="24">
        <f t="shared" si="2"/>
        <v>1.9647023985786201</v>
      </c>
    </row>
    <row r="23" spans="1:5" x14ac:dyDescent="0.3">
      <c r="A23" s="39" t="s">
        <v>60</v>
      </c>
      <c r="B23" s="10">
        <v>38133</v>
      </c>
      <c r="C23" s="10">
        <v>12832</v>
      </c>
      <c r="D23" s="40">
        <f t="shared" si="1"/>
        <v>25301</v>
      </c>
      <c r="E23" s="24">
        <f t="shared" si="2"/>
        <v>1.9717113466334164</v>
      </c>
    </row>
    <row r="24" spans="1:5" x14ac:dyDescent="0.3">
      <c r="A24" s="39" t="s">
        <v>61</v>
      </c>
      <c r="B24" s="10">
        <v>9107420</v>
      </c>
      <c r="C24" s="10">
        <v>1500000</v>
      </c>
      <c r="D24" s="40">
        <f t="shared" si="1"/>
        <v>7607420</v>
      </c>
      <c r="E24" s="24">
        <f t="shared" si="2"/>
        <v>5.0716133333333335</v>
      </c>
    </row>
    <row r="25" spans="1:5" x14ac:dyDescent="0.3">
      <c r="A25" s="39" t="s">
        <v>62</v>
      </c>
      <c r="B25" s="10">
        <v>342000</v>
      </c>
      <c r="C25" s="10">
        <v>638000</v>
      </c>
      <c r="D25" s="40">
        <f t="shared" si="1"/>
        <v>-296000</v>
      </c>
      <c r="E25" s="24">
        <f t="shared" si="2"/>
        <v>-0.46394984326018807</v>
      </c>
    </row>
    <row r="26" spans="1:5" x14ac:dyDescent="0.3">
      <c r="A26" s="39" t="s">
        <v>63</v>
      </c>
      <c r="B26" s="10">
        <v>0</v>
      </c>
      <c r="C26" s="10">
        <v>50000</v>
      </c>
      <c r="D26" s="40">
        <f t="shared" si="1"/>
        <v>-50000</v>
      </c>
      <c r="E26" s="24">
        <f t="shared" si="2"/>
        <v>-1</v>
      </c>
    </row>
    <row r="27" spans="1:5" x14ac:dyDescent="0.3">
      <c r="A27" s="39" t="s">
        <v>64</v>
      </c>
      <c r="B27" s="10">
        <v>0</v>
      </c>
      <c r="C27" s="10">
        <v>9570000</v>
      </c>
      <c r="D27" s="40">
        <f t="shared" si="1"/>
        <v>-9570000</v>
      </c>
      <c r="E27" s="24">
        <f t="shared" si="2"/>
        <v>-1</v>
      </c>
    </row>
    <row r="28" spans="1:5" x14ac:dyDescent="0.3">
      <c r="A28" s="57" t="s">
        <v>70</v>
      </c>
      <c r="B28" s="10">
        <v>815000</v>
      </c>
      <c r="C28" s="10">
        <v>0</v>
      </c>
      <c r="D28" s="40">
        <f t="shared" si="1"/>
        <v>815000</v>
      </c>
      <c r="E28" s="24">
        <v>1</v>
      </c>
    </row>
    <row r="29" spans="1:5" x14ac:dyDescent="0.3">
      <c r="A29" s="39" t="s">
        <v>65</v>
      </c>
      <c r="B29" s="10">
        <v>1209354</v>
      </c>
      <c r="C29" s="10">
        <v>1026720</v>
      </c>
      <c r="D29" s="40">
        <f t="shared" si="1"/>
        <v>182634</v>
      </c>
      <c r="E29" s="24">
        <f t="shared" si="2"/>
        <v>0.17788101916783544</v>
      </c>
    </row>
    <row r="30" spans="1:5" x14ac:dyDescent="0.3">
      <c r="A30" s="47"/>
      <c r="B30" s="10"/>
      <c r="C30" s="10"/>
      <c r="D30" s="40"/>
    </row>
    <row r="32" spans="1:5" ht="15" thickBot="1" x14ac:dyDescent="0.35">
      <c r="A32" s="32" t="s">
        <v>34</v>
      </c>
      <c r="B32" s="33">
        <f>+SUM(B13:B29)</f>
        <v>31015955</v>
      </c>
      <c r="C32" s="33">
        <f>+SUM(C13:C29)</f>
        <v>24386194</v>
      </c>
      <c r="D32" s="33">
        <f t="shared" si="1"/>
        <v>6629761</v>
      </c>
      <c r="E32" s="41">
        <f t="shared" si="2"/>
        <v>0.27186534315276917</v>
      </c>
    </row>
    <row r="33" spans="1:5" ht="15" thickTop="1" x14ac:dyDescent="0.3">
      <c r="A33" s="11"/>
      <c r="B33" s="10"/>
      <c r="C33" s="10"/>
    </row>
    <row r="34" spans="1:5" x14ac:dyDescent="0.3">
      <c r="A34" s="11"/>
      <c r="B34" s="10"/>
      <c r="C34" s="10"/>
    </row>
    <row r="35" spans="1:5" x14ac:dyDescent="0.3">
      <c r="A35" s="11"/>
      <c r="B35" s="10"/>
      <c r="C35" s="10"/>
    </row>
    <row r="36" spans="1:5" ht="15" thickBot="1" x14ac:dyDescent="0.35">
      <c r="A36" s="32" t="s">
        <v>35</v>
      </c>
      <c r="B36" s="33">
        <f>+B8-B32-B11</f>
        <v>6619775.7272727275</v>
      </c>
      <c r="C36" s="33">
        <f>+C8-C32-C11</f>
        <v>4457945</v>
      </c>
      <c r="D36" s="33">
        <f t="shared" ref="D36" si="3">+B36-C36</f>
        <v>2161830.7272727275</v>
      </c>
      <c r="E36" s="41">
        <f t="shared" ref="E36" si="4">+D36/C36</f>
        <v>0.48493885125831016</v>
      </c>
    </row>
    <row r="37" spans="1:5" ht="15" thickTop="1" x14ac:dyDescent="0.3"/>
    <row r="39" spans="1:5" x14ac:dyDescent="0.3">
      <c r="A39" s="34"/>
      <c r="C39" s="61"/>
      <c r="D39" s="61"/>
      <c r="E39" s="61"/>
    </row>
    <row r="40" spans="1:5" x14ac:dyDescent="0.3">
      <c r="A40" s="37" t="s">
        <v>38</v>
      </c>
      <c r="C40" s="62" t="s">
        <v>41</v>
      </c>
      <c r="D40" s="62"/>
      <c r="E40" s="62"/>
    </row>
    <row r="41" spans="1:5" x14ac:dyDescent="0.3">
      <c r="A41" s="37" t="s">
        <v>39</v>
      </c>
      <c r="C41" s="60" t="s">
        <v>42</v>
      </c>
      <c r="D41" s="60"/>
      <c r="E41" s="60"/>
    </row>
    <row r="42" spans="1:5" x14ac:dyDescent="0.3">
      <c r="A42" s="37" t="s">
        <v>45</v>
      </c>
      <c r="C42" s="60" t="s">
        <v>43</v>
      </c>
      <c r="D42" s="60"/>
      <c r="E42" s="60"/>
    </row>
    <row r="43" spans="1:5" x14ac:dyDescent="0.3">
      <c r="C43" s="60" t="s">
        <v>44</v>
      </c>
      <c r="D43" s="60"/>
      <c r="E43" s="60"/>
    </row>
  </sheetData>
  <mergeCells count="8">
    <mergeCell ref="C43:E43"/>
    <mergeCell ref="C39:E39"/>
    <mergeCell ref="C40:E40"/>
    <mergeCell ref="A1:E1"/>
    <mergeCell ref="A2:E2"/>
    <mergeCell ref="A3:E3"/>
    <mergeCell ref="C41:E41"/>
    <mergeCell ref="C42:E4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26305FB359134DB775955F1E12C6AC" ma:contentTypeVersion="17" ma:contentTypeDescription="Crear nuevo documento." ma:contentTypeScope="" ma:versionID="f78233c52f9afbec12548eb54c2f98ac">
  <xsd:schema xmlns:xsd="http://www.w3.org/2001/XMLSchema" xmlns:xs="http://www.w3.org/2001/XMLSchema" xmlns:p="http://schemas.microsoft.com/office/2006/metadata/properties" xmlns:ns3="adf24207-a434-44cc-b955-9f5ea28fcf53" xmlns:ns4="4ca3c63b-b43a-4a84-b75d-90e6d5c24a38" targetNamespace="http://schemas.microsoft.com/office/2006/metadata/properties" ma:root="true" ma:fieldsID="1754ac11e0952c8de27ec21a9f180b41" ns3:_="" ns4:_="">
    <xsd:import namespace="adf24207-a434-44cc-b955-9f5ea28fcf53"/>
    <xsd:import namespace="4ca3c63b-b43a-4a84-b75d-90e6d5c24a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24207-a434-44cc-b955-9f5ea28fc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63b-b43a-4a84-b75d-90e6d5c24a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df24207-a434-44cc-b955-9f5ea28fcf53" xsi:nil="true"/>
  </documentManagement>
</p:properties>
</file>

<file path=customXml/itemProps1.xml><?xml version="1.0" encoding="utf-8"?>
<ds:datastoreItem xmlns:ds="http://schemas.openxmlformats.org/officeDocument/2006/customXml" ds:itemID="{DA186232-417C-45AC-8962-3BBE738C9F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B04BE-67EE-42C5-A0A5-8F8907C4A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f24207-a434-44cc-b955-9f5ea28fcf53"/>
    <ds:schemaRef ds:uri="4ca3c63b-b43a-4a84-b75d-90e6d5c24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4B9D67-D311-4FF9-AD65-C36C1D8D3F30}">
  <ds:schemaRefs>
    <ds:schemaRef ds:uri="4ca3c63b-b43a-4a84-b75d-90e6d5c24a38"/>
    <ds:schemaRef ds:uri="http://www.w3.org/XML/1998/namespace"/>
    <ds:schemaRef ds:uri="http://schemas.microsoft.com/office/infopath/2007/PartnerControls"/>
    <ds:schemaRef ds:uri="http://purl.org/dc/dcmitype/"/>
    <ds:schemaRef ds:uri="adf24207-a434-44cc-b955-9f5ea28fcf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SITUACION FINANCIERA</vt:lpstr>
      <vt:lpstr>ESTADO DE RESULTADOS</vt:lpstr>
      <vt:lpstr>'ESTADO SITUACION FINANCIERA'!Títulos_a_imprimir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RIVAS OCAMPO</dc:creator>
  <cp:lastModifiedBy>Manu T</cp:lastModifiedBy>
  <cp:lastPrinted>2026-03-12T21:57:14Z</cp:lastPrinted>
  <dcterms:created xsi:type="dcterms:W3CDTF">2024-05-01T03:33:44Z</dcterms:created>
  <dcterms:modified xsi:type="dcterms:W3CDTF">2026-06-26T03:22:04Z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0x0101001F26305FB359134DB775955F1E12C6AC</vt:lpwstr>
  </property>
</Properties>
</file>